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FDF4DF4D-84FB-4F46-A5FF-E98F642A99D8}" xr6:coauthVersionLast="47" xr6:coauthVersionMax="47" xr10:uidLastSave="{00000000-0000-0000-0000-000000000000}"/>
  <bookViews>
    <workbookView xWindow="-120" yWindow="-120" windowWidth="29040" windowHeight="15720" tabRatio="627" activeTab="1" xr2:uid="{00000000-000D-0000-FFFF-FFFF00000000}"/>
  </bookViews>
  <sheets>
    <sheet name="Pirmsskolas" sheetId="3" r:id="rId1"/>
    <sheet name="Skolas" sheetId="5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3" l="1"/>
  <c r="C27" i="3" s="1"/>
  <c r="C24" i="5"/>
  <c r="C28" i="3" s="1"/>
  <c r="C30" i="3" l="1"/>
  <c r="D32" i="3" s="1"/>
  <c r="D10" i="5" l="1"/>
  <c r="D9" i="5"/>
  <c r="D9" i="3"/>
  <c r="D11" i="5"/>
  <c r="D17" i="5"/>
  <c r="D15" i="3"/>
  <c r="D12" i="5"/>
  <c r="D18" i="5"/>
  <c r="D10" i="3"/>
  <c r="D16" i="3"/>
  <c r="D22" i="3"/>
  <c r="D13" i="5"/>
  <c r="D19" i="5"/>
  <c r="D11" i="3"/>
  <c r="D17" i="3"/>
  <c r="D23" i="3"/>
  <c r="D24" i="3"/>
  <c r="D14" i="5"/>
  <c r="D20" i="5"/>
  <c r="D12" i="3"/>
  <c r="D18" i="3"/>
  <c r="D15" i="5"/>
  <c r="D21" i="5"/>
  <c r="D13" i="3"/>
  <c r="D19" i="3"/>
  <c r="D16" i="5"/>
  <c r="D22" i="5"/>
  <c r="D14" i="3"/>
  <c r="D20" i="3"/>
  <c r="D21" i="3"/>
  <c r="D23" i="5"/>
  <c r="D28" i="3"/>
  <c r="D27" i="3"/>
  <c r="F23" i="5" l="1"/>
  <c r="E23" i="5"/>
  <c r="F11" i="5"/>
  <c r="E11" i="5"/>
  <c r="F19" i="3"/>
  <c r="E19" i="3"/>
  <c r="F11" i="3"/>
  <c r="E11" i="3"/>
  <c r="F18" i="5"/>
  <c r="E18" i="5"/>
  <c r="F20" i="3"/>
  <c r="E20" i="3"/>
  <c r="E13" i="3"/>
  <c r="F13" i="3"/>
  <c r="E20" i="5"/>
  <c r="F20" i="5"/>
  <c r="F19" i="5"/>
  <c r="E19" i="5"/>
  <c r="F12" i="5"/>
  <c r="E12" i="5"/>
  <c r="E10" i="5"/>
  <c r="F10" i="5"/>
  <c r="E17" i="3"/>
  <c r="F17" i="3"/>
  <c r="E12" i="3"/>
  <c r="F12" i="3"/>
  <c r="F14" i="3"/>
  <c r="E14" i="3"/>
  <c r="E21" i="5"/>
  <c r="F21" i="5"/>
  <c r="E14" i="5"/>
  <c r="F14" i="5"/>
  <c r="F13" i="5"/>
  <c r="E13" i="5"/>
  <c r="F15" i="3"/>
  <c r="E15" i="3"/>
  <c r="E18" i="3"/>
  <c r="F18" i="3"/>
  <c r="E21" i="3"/>
  <c r="F21" i="3"/>
  <c r="E22" i="5"/>
  <c r="F22" i="5"/>
  <c r="E15" i="5"/>
  <c r="F15" i="5"/>
  <c r="F24" i="3"/>
  <c r="E24" i="3"/>
  <c r="E22" i="3"/>
  <c r="F22" i="3"/>
  <c r="E9" i="5"/>
  <c r="F9" i="5"/>
  <c r="E10" i="3"/>
  <c r="F10" i="3"/>
  <c r="E16" i="5"/>
  <c r="F16" i="5"/>
  <c r="F9" i="3"/>
  <c r="E9" i="3"/>
  <c r="E23" i="3"/>
  <c r="F23" i="3"/>
  <c r="F16" i="3"/>
  <c r="E16" i="3"/>
  <c r="F17" i="5"/>
  <c r="E17" i="5"/>
  <c r="D24" i="5"/>
  <c r="D25" i="3"/>
  <c r="E24" i="5" l="1"/>
  <c r="D36" i="3"/>
  <c r="F36" i="3" s="1"/>
  <c r="E36" i="3"/>
  <c r="F24" i="5"/>
  <c r="F25" i="3"/>
  <c r="E25" i="3"/>
</calcChain>
</file>

<file path=xl/sharedStrings.xml><?xml version="1.0" encoding="utf-8"?>
<sst xmlns="http://schemas.openxmlformats.org/spreadsheetml/2006/main" count="88" uniqueCount="73">
  <si>
    <t>Iestāde</t>
  </si>
  <si>
    <t>Praulienas pamatskola</t>
  </si>
  <si>
    <t>Madonas Valsts ģimnāzija</t>
  </si>
  <si>
    <t>Madonas pilsētas vidusskola</t>
  </si>
  <si>
    <t>Lubānas vidusskola</t>
  </si>
  <si>
    <t>Liezēres pamatskola</t>
  </si>
  <si>
    <t>Kusas pamatskola</t>
  </si>
  <si>
    <t>Kalsnavas pamatskola</t>
  </si>
  <si>
    <t>Ērgļu vidusskola</t>
  </si>
  <si>
    <t>Dzelzavas pamatskola</t>
  </si>
  <si>
    <t>Degumnieku pamatskola</t>
  </si>
  <si>
    <t>Cesvaines vidusskola</t>
  </si>
  <si>
    <t>Bērzaunes pamatskola</t>
  </si>
  <si>
    <t>Barkavas pamatskola</t>
  </si>
  <si>
    <t>KOPĀ</t>
  </si>
  <si>
    <t>Nr.p.k.</t>
  </si>
  <si>
    <t xml:space="preserve">1. </t>
  </si>
  <si>
    <t>5.</t>
  </si>
  <si>
    <t>2.</t>
  </si>
  <si>
    <t>1.</t>
  </si>
  <si>
    <t>3.</t>
  </si>
  <si>
    <t>4.</t>
  </si>
  <si>
    <t>9.</t>
  </si>
  <si>
    <t>6.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</si>
  <si>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</si>
  <si>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</si>
  <si>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</si>
  <si>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</si>
  <si>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</si>
  <si>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</si>
  <si>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</si>
  <si>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</si>
  <si>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</si>
  <si>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</si>
  <si>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</si>
  <si>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</si>
  <si>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r>
      <t xml:space="preserve">Aronas pagasta pirmsskolas izglītības iestāde </t>
    </r>
    <r>
      <rPr>
        <b/>
        <sz val="10"/>
        <color indexed="8"/>
        <rFont val="Arial"/>
        <family val="2"/>
        <charset val="186"/>
      </rPr>
      <t>"Sprīdītis"</t>
    </r>
  </si>
  <si>
    <r>
      <t xml:space="preserve">Bērzaunes pagasta pirmsskolas izglītības iestāde </t>
    </r>
    <r>
      <rPr>
        <b/>
        <sz val="10"/>
        <color indexed="8"/>
        <rFont val="Arial"/>
        <family val="2"/>
        <charset val="186"/>
      </rPr>
      <t>"Vārpiņa"</t>
    </r>
  </si>
  <si>
    <r>
      <t xml:space="preserve">Cesvaines pirmsskolas izglītības iestāde </t>
    </r>
    <r>
      <rPr>
        <b/>
        <sz val="10"/>
        <color indexed="8"/>
        <rFont val="Arial"/>
        <family val="2"/>
        <charset val="186"/>
      </rPr>
      <t>"Brīnumzeme"</t>
    </r>
  </si>
  <si>
    <r>
      <t xml:space="preserve">Dzelzavas pagasta pirmsskolas izglītības iestāde </t>
    </r>
    <r>
      <rPr>
        <b/>
        <sz val="10"/>
        <color indexed="8"/>
        <rFont val="Arial"/>
        <family val="2"/>
        <charset val="186"/>
      </rPr>
      <t>"Rūķis"</t>
    </r>
  </si>
  <si>
    <r>
      <t xml:space="preserve">Ērgļu pirmsskolas izglītības iestāde </t>
    </r>
    <r>
      <rPr>
        <b/>
        <sz val="10"/>
        <color indexed="8"/>
        <rFont val="Arial"/>
        <family val="2"/>
        <charset val="186"/>
      </rPr>
      <t>"Pienenīte"</t>
    </r>
  </si>
  <si>
    <r>
      <t xml:space="preserve">Kalsnavas pagasta pirmsskolas izglītības iestāde </t>
    </r>
    <r>
      <rPr>
        <b/>
        <sz val="10"/>
        <color indexed="8"/>
        <rFont val="Arial"/>
        <family val="2"/>
        <charset val="186"/>
      </rPr>
      <t>"Lācītis Pūks"</t>
    </r>
  </si>
  <si>
    <r>
      <t xml:space="preserve">Lubānas pirmsskolas izglītības iestāde </t>
    </r>
    <r>
      <rPr>
        <b/>
        <sz val="10"/>
        <color indexed="8"/>
        <rFont val="Arial"/>
        <family val="2"/>
        <charset val="186"/>
      </rPr>
      <t>"Rūķīši"</t>
    </r>
  </si>
  <si>
    <r>
      <t>Ļaudonas pagasta pirmsskolas izglītības iestāde</t>
    </r>
    <r>
      <rPr>
        <b/>
        <sz val="10"/>
        <color indexed="8"/>
        <rFont val="Arial"/>
        <family val="2"/>
        <charset val="186"/>
      </rPr>
      <t xml:space="preserve"> "Brīnumdārzs"</t>
    </r>
  </si>
  <si>
    <r>
      <t>Madonas pilsētas pirmsskolas izglītības iestāde</t>
    </r>
    <r>
      <rPr>
        <b/>
        <sz val="10"/>
        <color indexed="8"/>
        <rFont val="Arial"/>
        <family val="2"/>
        <charset val="186"/>
      </rPr>
      <t xml:space="preserve"> "Kastanītis"</t>
    </r>
  </si>
  <si>
    <r>
      <t xml:space="preserve">Madonas pilsētas pirmsskolas izglītības iestāde </t>
    </r>
    <r>
      <rPr>
        <b/>
        <sz val="10"/>
        <color indexed="8"/>
        <rFont val="Arial"/>
        <family val="2"/>
        <charset val="186"/>
      </rPr>
      <t>"Priedīte"</t>
    </r>
  </si>
  <si>
    <r>
      <t xml:space="preserve">Madonas pilsētas pirmsskolas izglītības iestāde </t>
    </r>
    <r>
      <rPr>
        <b/>
        <sz val="10"/>
        <color indexed="8"/>
        <rFont val="Arial"/>
        <family val="2"/>
        <charset val="186"/>
      </rPr>
      <t>"Saulīte"</t>
    </r>
  </si>
  <si>
    <r>
      <t xml:space="preserve">Praulienas pagasta pirmsskolas izglītības iestāde </t>
    </r>
    <r>
      <rPr>
        <b/>
        <sz val="10"/>
        <color indexed="8"/>
        <rFont val="Arial"/>
        <family val="2"/>
        <charset val="186"/>
      </rPr>
      <t>"Pasaciņa"</t>
    </r>
  </si>
  <si>
    <r>
      <rPr>
        <b/>
        <sz val="10"/>
        <color indexed="8"/>
        <rFont val="Arial"/>
        <family val="2"/>
        <charset val="186"/>
      </rPr>
      <t xml:space="preserve">Barkavas </t>
    </r>
    <r>
      <rPr>
        <sz val="10"/>
        <color indexed="8"/>
        <rFont val="Arial"/>
        <family val="2"/>
        <charset val="186"/>
      </rPr>
      <t>pamatskola</t>
    </r>
  </si>
  <si>
    <r>
      <rPr>
        <b/>
        <sz val="10"/>
        <color indexed="8"/>
        <rFont val="Arial"/>
        <family val="2"/>
        <charset val="186"/>
      </rPr>
      <t>Degumnieku</t>
    </r>
    <r>
      <rPr>
        <sz val="10"/>
        <color indexed="8"/>
        <rFont val="Arial"/>
        <family val="2"/>
        <charset val="186"/>
      </rPr>
      <t xml:space="preserve"> pamatskola</t>
    </r>
  </si>
  <si>
    <r>
      <rPr>
        <b/>
        <sz val="10"/>
        <color indexed="8"/>
        <rFont val="Arial"/>
        <family val="2"/>
        <charset val="186"/>
      </rPr>
      <t xml:space="preserve">Liezēres </t>
    </r>
    <r>
      <rPr>
        <sz val="10"/>
        <color indexed="8"/>
        <rFont val="Arial"/>
        <family val="2"/>
        <charset val="186"/>
      </rPr>
      <t>pamatskola</t>
    </r>
  </si>
  <si>
    <t>8.</t>
  </si>
  <si>
    <t>7.</t>
  </si>
  <si>
    <t>10.</t>
  </si>
  <si>
    <t>11.</t>
  </si>
  <si>
    <t>12.</t>
  </si>
  <si>
    <t>13.</t>
  </si>
  <si>
    <t>14.</t>
  </si>
  <si>
    <t>Andreja Eglīša Ļaudonas pamatskola</t>
  </si>
  <si>
    <t>Mācību līdzekļu sadale izglītības iestādēm 2023.gads</t>
  </si>
  <si>
    <t>16.</t>
  </si>
  <si>
    <t>Lazdonas pamatskola (rezerve)</t>
  </si>
  <si>
    <t>15.</t>
  </si>
  <si>
    <t>Valsts budžeta līdzekļi</t>
  </si>
  <si>
    <t>Mācību līdzekļi (2370) 50%</t>
  </si>
  <si>
    <t>Mācību literatūra (5233) 50%</t>
  </si>
  <si>
    <t>Izglītojamo skaits no 5 gadu vecumam 01.01.2023</t>
  </si>
  <si>
    <t>21,92 eur uz izglītojamo (2370)</t>
  </si>
  <si>
    <t>Izglītojamo skaits 10.01.2023.</t>
  </si>
  <si>
    <t>Pielikums</t>
  </si>
  <si>
    <t>Madonas novada pašvaldības domes</t>
  </si>
  <si>
    <t>31.05.2023. lēmumam Nr. 339</t>
  </si>
  <si>
    <t>protokols Nr. 7, 74.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</si>
</sst>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#,##0\ &quot;€&quot;"/>
    <numFmt numFmtId="166" formatCode="_-* #,##0.00\ _€_-;\-* #,##0.00\ _€_-;_-* &quot;-&quot;??\ _€_-;_-@_-"/>
    <numFmt numFmtId="167" formatCode="#,##0.00\ &quot;€&quot;"/>
    <numFmt numFmtId="168" formatCode="_-* #,##0.000_-;\-* #,##0.000_-;_-* &quot;-&quot;??_-;_-@_-"/>
  </numFmts>
  <fonts count="13" x14ac:knownFonts="1">
    <font>
      <sz val="10"/>
      <name val="Arial"/>
    </font>
    <font>
      <b/>
      <sz val="11.95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sz val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Arial Baltic"/>
      <charset val="186"/>
    </font>
    <font>
      <u/>
      <sz val="10"/>
      <color theme="10"/>
      <name val="Arial Baltic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6" fillId="0" borderId="0"/>
    <xf numFmtId="0" fontId="6" fillId="0" borderId="0" applyBorder="0"/>
    <xf numFmtId="0" fontId="6" fillId="0" borderId="0" applyBorder="0"/>
    <xf numFmtId="0" fontId="6" fillId="0" borderId="0" applyBorder="0"/>
    <xf numFmtId="0" fontId="6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0" fontId="9" fillId="0" borderId="6" xfId="0" applyFont="1" applyBorder="1" applyAlignment="1" applyProtection="1">
      <alignment vertical="center" wrapText="1" readingOrder="1"/>
      <protection locked="0"/>
    </xf>
    <xf numFmtId="0" fontId="9" fillId="0" borderId="7" xfId="0" applyFont="1" applyBorder="1" applyAlignment="1" applyProtection="1">
      <alignment vertical="center" wrapText="1" readingOrder="1"/>
      <protection locked="0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164" fontId="4" fillId="0" borderId="0" xfId="0" applyNumberFormat="1" applyFont="1"/>
    <xf numFmtId="165" fontId="0" fillId="0" borderId="2" xfId="1" applyNumberFormat="1" applyFont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3" fillId="0" borderId="8" xfId="0" applyFont="1" applyBorder="1" applyAlignment="1" applyProtection="1">
      <alignment vertical="center" wrapText="1" readingOrder="1"/>
      <protection locked="0"/>
    </xf>
    <xf numFmtId="0" fontId="6" fillId="0" borderId="2" xfId="8" applyBorder="1" applyAlignment="1">
      <alignment horizontal="center" vertical="center"/>
    </xf>
    <xf numFmtId="0" fontId="6" fillId="0" borderId="4" xfId="8" applyBorder="1" applyAlignment="1">
      <alignment horizontal="center" vertical="center"/>
    </xf>
    <xf numFmtId="0" fontId="3" fillId="0" borderId="2" xfId="8" applyFont="1" applyBorder="1" applyAlignment="1" applyProtection="1">
      <alignment vertical="center" wrapText="1" readingOrder="1"/>
      <protection locked="0"/>
    </xf>
    <xf numFmtId="0" fontId="3" fillId="0" borderId="7" xfId="0" applyFont="1" applyBorder="1" applyAlignment="1" applyProtection="1">
      <alignment vertical="center" wrapText="1" readingOrder="1"/>
      <protection locked="0"/>
    </xf>
    <xf numFmtId="0" fontId="4" fillId="0" borderId="2" xfId="8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2" xfId="0" applyNumberFormat="1" applyBorder="1" applyAlignment="1">
      <alignment vertical="center"/>
    </xf>
    <xf numFmtId="43" fontId="0" fillId="0" borderId="0" xfId="1" applyFont="1"/>
    <xf numFmtId="43" fontId="4" fillId="0" borderId="2" xfId="1" applyFont="1" applyBorder="1" applyAlignment="1">
      <alignment horizontal="center" vertical="center" wrapText="1"/>
    </xf>
    <xf numFmtId="43" fontId="0" fillId="0" borderId="2" xfId="1" applyFont="1" applyBorder="1" applyAlignment="1">
      <alignment vertical="center"/>
    </xf>
    <xf numFmtId="43" fontId="7" fillId="0" borderId="2" xfId="1" applyFont="1" applyBorder="1" applyAlignment="1">
      <alignment horizontal="center" vertical="center"/>
    </xf>
    <xf numFmtId="168" fontId="0" fillId="0" borderId="0" xfId="0" applyNumberFormat="1"/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5" xfId="0" applyFont="1" applyBorder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</cellXfs>
  <cellStyles count="10">
    <cellStyle name="Hyperlink 2" xfId="3" xr:uid="{00000000-0005-0000-0000-000000000000}"/>
    <cellStyle name="Komats" xfId="1" builtinId="3"/>
    <cellStyle name="Komats 2" xfId="9" xr:uid="{00000000-0005-0000-0000-000002000000}"/>
    <cellStyle name="Normal 2" xfId="4" xr:uid="{00000000-0005-0000-0000-000003000000}"/>
    <cellStyle name="Normal 2 2" xfId="5" xr:uid="{00000000-0005-0000-0000-000004000000}"/>
    <cellStyle name="Normal 8" xfId="6" xr:uid="{00000000-0005-0000-0000-000005000000}"/>
    <cellStyle name="Normal_Dažādi" xfId="7" xr:uid="{00000000-0005-0000-0000-000006000000}"/>
    <cellStyle name="Parasts" xfId="0" builtinId="0"/>
    <cellStyle name="Parasts 2" xfId="2" xr:uid="{00000000-0005-0000-0000-000008000000}"/>
    <cellStyle name="Parasts 3" xfId="8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DEA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zoomScale="78" zoomScaleNormal="78" workbookViewId="0">
      <selection activeCell="F1" sqref="D1:F4"/>
    </sheetView>
  </sheetViews>
  <sheetFormatPr defaultRowHeight="12.75" x14ac:dyDescent="0.2"/>
  <cols>
    <col min="1" max="1" width="6.42578125" customWidth="1"/>
    <col min="2" max="2" width="29.140625" customWidth="1"/>
    <col min="3" max="3" width="16.7109375" customWidth="1"/>
    <col min="4" max="4" width="15.28515625" customWidth="1"/>
    <col min="5" max="6" width="16" style="28" customWidth="1"/>
  </cols>
  <sheetData>
    <row r="1" spans="1:6" x14ac:dyDescent="0.2">
      <c r="D1" s="42"/>
      <c r="E1" s="43"/>
      <c r="F1" s="43" t="s">
        <v>69</v>
      </c>
    </row>
    <row r="2" spans="1:6" x14ac:dyDescent="0.2">
      <c r="D2" s="44" t="s">
        <v>70</v>
      </c>
      <c r="E2" s="44"/>
      <c r="F2" s="44"/>
    </row>
    <row r="3" spans="1:6" x14ac:dyDescent="0.2">
      <c r="D3" s="44" t="s">
        <v>71</v>
      </c>
      <c r="E3" s="44"/>
      <c r="F3" s="44"/>
    </row>
    <row r="4" spans="1:6" x14ac:dyDescent="0.2">
      <c r="D4" s="44" t="s">
        <v>72</v>
      </c>
      <c r="E4" s="44"/>
      <c r="F4" s="44"/>
    </row>
    <row r="5" spans="1:6" ht="30" customHeight="1" x14ac:dyDescent="0.2">
      <c r="A5" s="34" t="s">
        <v>59</v>
      </c>
      <c r="B5" s="34"/>
      <c r="C5" s="34"/>
      <c r="D5" s="34"/>
    </row>
    <row r="6" spans="1:6" ht="18.399999999999999" customHeight="1" x14ac:dyDescent="0.2">
      <c r="A6" s="1"/>
    </row>
    <row r="7" spans="1:6" s="4" customFormat="1" ht="29.45" customHeight="1" x14ac:dyDescent="0.25">
      <c r="A7" s="36" t="s">
        <v>15</v>
      </c>
      <c r="B7" s="35" t="s">
        <v>0</v>
      </c>
      <c r="C7" s="38" t="s">
        <v>63</v>
      </c>
      <c r="D7" s="38"/>
      <c r="E7" s="38"/>
      <c r="F7" s="38"/>
    </row>
    <row r="8" spans="1:6" ht="51" x14ac:dyDescent="0.2">
      <c r="A8" s="37"/>
      <c r="B8" s="35"/>
      <c r="C8" s="6" t="s">
        <v>66</v>
      </c>
      <c r="D8" s="10" t="s">
        <v>67</v>
      </c>
      <c r="E8" s="29" t="s">
        <v>64</v>
      </c>
      <c r="F8" s="29" t="s">
        <v>65</v>
      </c>
    </row>
    <row r="9" spans="1:6" s="2" customFormat="1" ht="30" customHeight="1" x14ac:dyDescent="0.2">
      <c r="A9" s="5" t="s">
        <v>16</v>
      </c>
      <c r="B9" s="7" t="s">
        <v>36</v>
      </c>
      <c r="C9" s="11">
        <v>18</v>
      </c>
      <c r="D9" s="14">
        <f>ROUND(C9*$D$32,0)</f>
        <v>395</v>
      </c>
      <c r="E9" s="30">
        <f>D9/2</f>
        <v>197.5</v>
      </c>
      <c r="F9" s="30">
        <f>D9/2</f>
        <v>197.5</v>
      </c>
    </row>
    <row r="10" spans="1:6" s="2" customFormat="1" ht="30" customHeight="1" x14ac:dyDescent="0.2">
      <c r="A10" s="5" t="s">
        <v>18</v>
      </c>
      <c r="B10" s="8" t="s">
        <v>37</v>
      </c>
      <c r="C10" s="12">
        <v>26</v>
      </c>
      <c r="D10" s="14">
        <f t="shared" ref="D10:D23" si="0">ROUND(C10*$D$32,0)</f>
        <v>570</v>
      </c>
      <c r="E10" s="30">
        <f t="shared" ref="E10:E24" si="1">D10/2</f>
        <v>285</v>
      </c>
      <c r="F10" s="30">
        <f t="shared" ref="F10:F24" si="2">D10/2</f>
        <v>285</v>
      </c>
    </row>
    <row r="11" spans="1:6" s="2" customFormat="1" ht="30" customHeight="1" x14ac:dyDescent="0.2">
      <c r="A11" s="5" t="s">
        <v>20</v>
      </c>
      <c r="B11" s="8" t="s">
        <v>38</v>
      </c>
      <c r="C11" s="12">
        <v>40</v>
      </c>
      <c r="D11" s="14">
        <f t="shared" si="0"/>
        <v>877</v>
      </c>
      <c r="E11" s="30">
        <f t="shared" si="1"/>
        <v>438.5</v>
      </c>
      <c r="F11" s="30">
        <f t="shared" si="2"/>
        <v>438.5</v>
      </c>
    </row>
    <row r="12" spans="1:6" s="2" customFormat="1" ht="30" customHeight="1" x14ac:dyDescent="0.2">
      <c r="A12" s="5" t="s">
        <v>24</v>
      </c>
      <c r="B12" s="8" t="s">
        <v>39</v>
      </c>
      <c r="C12" s="12">
        <v>14</v>
      </c>
      <c r="D12" s="14">
        <f t="shared" si="0"/>
        <v>307</v>
      </c>
      <c r="E12" s="30">
        <f t="shared" si="1"/>
        <v>153.5</v>
      </c>
      <c r="F12" s="30">
        <f t="shared" si="2"/>
        <v>153.5</v>
      </c>
    </row>
    <row r="13" spans="1:6" s="2" customFormat="1" ht="30" customHeight="1" x14ac:dyDescent="0.2">
      <c r="A13" s="5" t="s">
        <v>25</v>
      </c>
      <c r="B13" s="8" t="s">
        <v>40</v>
      </c>
      <c r="C13" s="12">
        <v>43</v>
      </c>
      <c r="D13" s="14">
        <f t="shared" si="0"/>
        <v>942</v>
      </c>
      <c r="E13" s="30">
        <f t="shared" si="1"/>
        <v>471</v>
      </c>
      <c r="F13" s="30">
        <f t="shared" si="2"/>
        <v>471</v>
      </c>
    </row>
    <row r="14" spans="1:6" s="2" customFormat="1" ht="30" customHeight="1" x14ac:dyDescent="0.2">
      <c r="A14" s="5" t="s">
        <v>26</v>
      </c>
      <c r="B14" s="8" t="s">
        <v>41</v>
      </c>
      <c r="C14" s="12">
        <v>23</v>
      </c>
      <c r="D14" s="14">
        <f t="shared" si="0"/>
        <v>504</v>
      </c>
      <c r="E14" s="30">
        <f t="shared" si="1"/>
        <v>252</v>
      </c>
      <c r="F14" s="30">
        <f t="shared" si="2"/>
        <v>252</v>
      </c>
    </row>
    <row r="15" spans="1:6" s="2" customFormat="1" ht="30" customHeight="1" x14ac:dyDescent="0.2">
      <c r="A15" s="5" t="s">
        <v>27</v>
      </c>
      <c r="B15" s="8" t="s">
        <v>42</v>
      </c>
      <c r="C15" s="12">
        <v>38</v>
      </c>
      <c r="D15" s="14">
        <f t="shared" si="0"/>
        <v>833</v>
      </c>
      <c r="E15" s="30">
        <f t="shared" si="1"/>
        <v>416.5</v>
      </c>
      <c r="F15" s="30">
        <f t="shared" si="2"/>
        <v>416.5</v>
      </c>
    </row>
    <row r="16" spans="1:6" s="2" customFormat="1" ht="30" customHeight="1" x14ac:dyDescent="0.2">
      <c r="A16" s="5" t="s">
        <v>28</v>
      </c>
      <c r="B16" s="8" t="s">
        <v>43</v>
      </c>
      <c r="C16" s="12">
        <v>26</v>
      </c>
      <c r="D16" s="14">
        <f t="shared" si="0"/>
        <v>570</v>
      </c>
      <c r="E16" s="30">
        <f t="shared" si="1"/>
        <v>285</v>
      </c>
      <c r="F16" s="30">
        <f t="shared" si="2"/>
        <v>285</v>
      </c>
    </row>
    <row r="17" spans="1:6" s="2" customFormat="1" ht="30" customHeight="1" x14ac:dyDescent="0.2">
      <c r="A17" s="5" t="s">
        <v>29</v>
      </c>
      <c r="B17" s="8" t="s">
        <v>44</v>
      </c>
      <c r="C17" s="12">
        <v>34</v>
      </c>
      <c r="D17" s="14">
        <f t="shared" si="0"/>
        <v>745</v>
      </c>
      <c r="E17" s="30">
        <f t="shared" si="1"/>
        <v>372.5</v>
      </c>
      <c r="F17" s="30">
        <f t="shared" si="2"/>
        <v>372.5</v>
      </c>
    </row>
    <row r="18" spans="1:6" s="2" customFormat="1" ht="30" customHeight="1" x14ac:dyDescent="0.2">
      <c r="A18" s="5" t="s">
        <v>30</v>
      </c>
      <c r="B18" s="8" t="s">
        <v>45</v>
      </c>
      <c r="C18" s="12">
        <v>94</v>
      </c>
      <c r="D18" s="14">
        <f t="shared" si="0"/>
        <v>2060</v>
      </c>
      <c r="E18" s="30">
        <f t="shared" si="1"/>
        <v>1030</v>
      </c>
      <c r="F18" s="30">
        <f t="shared" si="2"/>
        <v>1030</v>
      </c>
    </row>
    <row r="19" spans="1:6" s="2" customFormat="1" ht="30" customHeight="1" x14ac:dyDescent="0.2">
      <c r="A19" s="5" t="s">
        <v>31</v>
      </c>
      <c r="B19" s="8" t="s">
        <v>46</v>
      </c>
      <c r="C19" s="12">
        <v>136</v>
      </c>
      <c r="D19" s="14">
        <f t="shared" si="0"/>
        <v>2981</v>
      </c>
      <c r="E19" s="30">
        <f t="shared" si="1"/>
        <v>1490.5</v>
      </c>
      <c r="F19" s="30">
        <f t="shared" si="2"/>
        <v>1490.5</v>
      </c>
    </row>
    <row r="20" spans="1:6" s="2" customFormat="1" ht="30" customHeight="1" x14ac:dyDescent="0.2">
      <c r="A20" s="5" t="s">
        <v>32</v>
      </c>
      <c r="B20" s="8" t="s">
        <v>47</v>
      </c>
      <c r="C20" s="12">
        <v>45</v>
      </c>
      <c r="D20" s="14">
        <f t="shared" si="0"/>
        <v>986</v>
      </c>
      <c r="E20" s="30">
        <f t="shared" si="1"/>
        <v>493</v>
      </c>
      <c r="F20" s="30">
        <f t="shared" si="2"/>
        <v>493</v>
      </c>
    </row>
    <row r="21" spans="1:6" s="2" customFormat="1" ht="30" customHeight="1" x14ac:dyDescent="0.2">
      <c r="A21" s="5" t="s">
        <v>33</v>
      </c>
      <c r="B21" s="8" t="s">
        <v>48</v>
      </c>
      <c r="C21" s="12">
        <v>24</v>
      </c>
      <c r="D21" s="14">
        <f t="shared" si="0"/>
        <v>526</v>
      </c>
      <c r="E21" s="30">
        <f t="shared" si="1"/>
        <v>263</v>
      </c>
      <c r="F21" s="30">
        <f t="shared" si="2"/>
        <v>263</v>
      </c>
    </row>
    <row r="22" spans="1:6" s="2" customFormat="1" ht="30" customHeight="1" x14ac:dyDescent="0.2">
      <c r="A22" s="5" t="s">
        <v>34</v>
      </c>
      <c r="B22" s="8" t="s">
        <v>49</v>
      </c>
      <c r="C22" s="12">
        <v>10</v>
      </c>
      <c r="D22" s="14">
        <f t="shared" si="0"/>
        <v>219</v>
      </c>
      <c r="E22" s="30">
        <f t="shared" si="1"/>
        <v>109.5</v>
      </c>
      <c r="F22" s="30">
        <f t="shared" si="2"/>
        <v>109.5</v>
      </c>
    </row>
    <row r="23" spans="1:6" s="2" customFormat="1" ht="30" customHeight="1" x14ac:dyDescent="0.2">
      <c r="A23" s="5" t="s">
        <v>35</v>
      </c>
      <c r="B23" s="8" t="s">
        <v>50</v>
      </c>
      <c r="C23" s="12">
        <v>12</v>
      </c>
      <c r="D23" s="14">
        <f t="shared" si="0"/>
        <v>263</v>
      </c>
      <c r="E23" s="30">
        <f t="shared" si="1"/>
        <v>131.5</v>
      </c>
      <c r="F23" s="30">
        <f t="shared" si="2"/>
        <v>131.5</v>
      </c>
    </row>
    <row r="24" spans="1:6" s="2" customFormat="1" ht="30" customHeight="1" x14ac:dyDescent="0.2">
      <c r="A24" s="5" t="s">
        <v>60</v>
      </c>
      <c r="B24" s="17" t="s">
        <v>61</v>
      </c>
      <c r="C24" s="16">
        <v>4</v>
      </c>
      <c r="D24" s="14">
        <f>ROUND(C24*$D$32,0)-1</f>
        <v>87</v>
      </c>
      <c r="E24" s="30">
        <f t="shared" si="1"/>
        <v>43.5</v>
      </c>
      <c r="F24" s="30">
        <f t="shared" si="2"/>
        <v>43.5</v>
      </c>
    </row>
    <row r="25" spans="1:6" s="3" customFormat="1" ht="30" customHeight="1" x14ac:dyDescent="0.2">
      <c r="A25" s="33" t="s">
        <v>14</v>
      </c>
      <c r="B25" s="33"/>
      <c r="C25" s="9">
        <f>SUM(C9:C24)</f>
        <v>587</v>
      </c>
      <c r="D25" s="15">
        <f>SUM(D9:D24)</f>
        <v>12865</v>
      </c>
      <c r="E25" s="31">
        <f t="shared" ref="E25:F25" si="3">SUM(E9:E24)</f>
        <v>6432.5</v>
      </c>
      <c r="F25" s="31">
        <f t="shared" si="3"/>
        <v>6432.5</v>
      </c>
    </row>
    <row r="27" spans="1:6" hidden="1" x14ac:dyDescent="0.2">
      <c r="C27">
        <f>C25</f>
        <v>587</v>
      </c>
      <c r="D27" s="26">
        <f>C27*D32</f>
        <v>12865.112537313433</v>
      </c>
    </row>
    <row r="28" spans="1:6" hidden="1" x14ac:dyDescent="0.2">
      <c r="C28">
        <f>Skolas!C24</f>
        <v>2763</v>
      </c>
      <c r="D28" s="26">
        <f>C28*D32</f>
        <v>60555.887462686565</v>
      </c>
    </row>
    <row r="29" spans="1:6" hidden="1" x14ac:dyDescent="0.2"/>
    <row r="30" spans="1:6" hidden="1" x14ac:dyDescent="0.2">
      <c r="C30">
        <f>C27+C28</f>
        <v>3350</v>
      </c>
      <c r="D30" s="13">
        <v>73421</v>
      </c>
    </row>
    <row r="31" spans="1:6" hidden="1" x14ac:dyDescent="0.2"/>
    <row r="32" spans="1:6" hidden="1" x14ac:dyDescent="0.2">
      <c r="D32" s="24">
        <f>D30/C30</f>
        <v>21.916716417910447</v>
      </c>
    </row>
    <row r="33" spans="4:6" hidden="1" x14ac:dyDescent="0.2"/>
    <row r="34" spans="4:6" hidden="1" x14ac:dyDescent="0.2"/>
    <row r="35" spans="4:6" hidden="1" x14ac:dyDescent="0.2"/>
    <row r="36" spans="4:6" hidden="1" x14ac:dyDescent="0.2">
      <c r="D36" s="25">
        <f>D25+Skolas!D24</f>
        <v>73421</v>
      </c>
      <c r="E36" s="28">
        <f>D36/2</f>
        <v>36710.5</v>
      </c>
      <c r="F36" s="28">
        <f>D36/2</f>
        <v>36710.5</v>
      </c>
    </row>
    <row r="37" spans="4:6" hidden="1" x14ac:dyDescent="0.2"/>
  </sheetData>
  <mergeCells count="8">
    <mergeCell ref="D2:F2"/>
    <mergeCell ref="D3:F3"/>
    <mergeCell ref="D4:F4"/>
    <mergeCell ref="A25:B25"/>
    <mergeCell ref="A5:D5"/>
    <mergeCell ref="B7:B8"/>
    <mergeCell ref="A7:A8"/>
    <mergeCell ref="C7:F7"/>
  </mergeCells>
  <phoneticPr fontId="8" type="noConversion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2"/>
  <sheetViews>
    <sheetView tabSelected="1" zoomScale="78" zoomScaleNormal="78" workbookViewId="0">
      <selection activeCell="J11" sqref="J11"/>
    </sheetView>
  </sheetViews>
  <sheetFormatPr defaultRowHeight="12.75" x14ac:dyDescent="0.2"/>
  <cols>
    <col min="1" max="1" width="6.42578125" customWidth="1"/>
    <col min="2" max="2" width="29.140625" customWidth="1"/>
    <col min="3" max="3" width="16.7109375" customWidth="1"/>
    <col min="4" max="4" width="15.28515625" customWidth="1"/>
    <col min="5" max="5" width="15.7109375" customWidth="1"/>
    <col min="6" max="6" width="13.5703125" customWidth="1"/>
    <col min="11" max="11" width="55.42578125" bestFit="1" customWidth="1"/>
    <col min="12" max="12" width="11.7109375" customWidth="1"/>
  </cols>
  <sheetData>
    <row r="1" spans="1:6" x14ac:dyDescent="0.2">
      <c r="D1" s="42"/>
      <c r="E1" s="43"/>
      <c r="F1" s="43" t="s">
        <v>69</v>
      </c>
    </row>
    <row r="2" spans="1:6" x14ac:dyDescent="0.2">
      <c r="D2" s="44" t="s">
        <v>70</v>
      </c>
      <c r="E2" s="44"/>
      <c r="F2" s="44"/>
    </row>
    <row r="3" spans="1:6" x14ac:dyDescent="0.2">
      <c r="D3" s="44" t="s">
        <v>71</v>
      </c>
      <c r="E3" s="44"/>
      <c r="F3" s="44"/>
    </row>
    <row r="4" spans="1:6" x14ac:dyDescent="0.2">
      <c r="D4" s="44" t="s">
        <v>72</v>
      </c>
      <c r="E4" s="44"/>
      <c r="F4" s="44"/>
    </row>
    <row r="5" spans="1:6" ht="30" customHeight="1" x14ac:dyDescent="0.2">
      <c r="A5" s="34" t="s">
        <v>59</v>
      </c>
      <c r="B5" s="34"/>
      <c r="C5" s="34"/>
      <c r="D5" s="34"/>
    </row>
    <row r="6" spans="1:6" ht="18.399999999999999" customHeight="1" x14ac:dyDescent="0.2">
      <c r="A6" s="1"/>
    </row>
    <row r="7" spans="1:6" s="4" customFormat="1" ht="29.45" customHeight="1" x14ac:dyDescent="0.25">
      <c r="A7" s="36" t="s">
        <v>15</v>
      </c>
      <c r="B7" s="35" t="s">
        <v>0</v>
      </c>
      <c r="C7" s="39" t="s">
        <v>63</v>
      </c>
      <c r="D7" s="40"/>
      <c r="E7" s="40"/>
      <c r="F7" s="41"/>
    </row>
    <row r="8" spans="1:6" ht="38.25" x14ac:dyDescent="0.2">
      <c r="A8" s="37"/>
      <c r="B8" s="35"/>
      <c r="C8" s="6" t="s">
        <v>68</v>
      </c>
      <c r="D8" s="10" t="s">
        <v>67</v>
      </c>
      <c r="E8" s="22" t="s">
        <v>64</v>
      </c>
      <c r="F8" s="22" t="s">
        <v>65</v>
      </c>
    </row>
    <row r="9" spans="1:6" s="2" customFormat="1" ht="30" customHeight="1" x14ac:dyDescent="0.2">
      <c r="A9" s="18" t="s">
        <v>19</v>
      </c>
      <c r="B9" s="20" t="s">
        <v>11</v>
      </c>
      <c r="C9" s="11">
        <v>287</v>
      </c>
      <c r="D9" s="14">
        <f>ROUND(C9*Pirmsskolas!$D$32,0)</f>
        <v>6290</v>
      </c>
      <c r="E9" s="27">
        <f>D9/2</f>
        <v>3145</v>
      </c>
      <c r="F9" s="27">
        <f>D9/2</f>
        <v>3145</v>
      </c>
    </row>
    <row r="10" spans="1:6" s="2" customFormat="1" ht="30" customHeight="1" x14ac:dyDescent="0.2">
      <c r="A10" s="18" t="s">
        <v>18</v>
      </c>
      <c r="B10" s="20" t="s">
        <v>8</v>
      </c>
      <c r="C10" s="12">
        <v>220</v>
      </c>
      <c r="D10" s="14">
        <f>ROUND(C10*Pirmsskolas!$D$32,0)</f>
        <v>4822</v>
      </c>
      <c r="E10" s="27">
        <f t="shared" ref="E10:E23" si="0">D10/2</f>
        <v>2411</v>
      </c>
      <c r="F10" s="27">
        <f t="shared" ref="F10:F23" si="1">D10/2</f>
        <v>2411</v>
      </c>
    </row>
    <row r="11" spans="1:6" s="2" customFormat="1" ht="30" customHeight="1" x14ac:dyDescent="0.2">
      <c r="A11" s="18" t="s">
        <v>20</v>
      </c>
      <c r="B11" s="20" t="s">
        <v>4</v>
      </c>
      <c r="C11" s="12">
        <v>158</v>
      </c>
      <c r="D11" s="14">
        <f>ROUND(C11*Pirmsskolas!$D$32,0)</f>
        <v>3463</v>
      </c>
      <c r="E11" s="27">
        <f t="shared" si="0"/>
        <v>1731.5</v>
      </c>
      <c r="F11" s="27">
        <f t="shared" si="1"/>
        <v>1731.5</v>
      </c>
    </row>
    <row r="12" spans="1:6" s="2" customFormat="1" ht="30" customHeight="1" x14ac:dyDescent="0.2">
      <c r="A12" s="18" t="s">
        <v>21</v>
      </c>
      <c r="B12" s="20" t="s">
        <v>2</v>
      </c>
      <c r="C12" s="12">
        <v>273</v>
      </c>
      <c r="D12" s="14">
        <f>ROUND(C12*Pirmsskolas!$D$32,0)</f>
        <v>5983</v>
      </c>
      <c r="E12" s="27">
        <f t="shared" si="0"/>
        <v>2991.5</v>
      </c>
      <c r="F12" s="27">
        <f t="shared" si="1"/>
        <v>2991.5</v>
      </c>
    </row>
    <row r="13" spans="1:6" s="2" customFormat="1" ht="30" customHeight="1" x14ac:dyDescent="0.2">
      <c r="A13" s="18" t="s">
        <v>17</v>
      </c>
      <c r="B13" s="20" t="s">
        <v>3</v>
      </c>
      <c r="C13" s="12">
        <v>988</v>
      </c>
      <c r="D13" s="14">
        <f>ROUND(C13*Pirmsskolas!$D$32,0)</f>
        <v>21654</v>
      </c>
      <c r="E13" s="27">
        <f t="shared" si="0"/>
        <v>10827</v>
      </c>
      <c r="F13" s="27">
        <f t="shared" si="1"/>
        <v>10827</v>
      </c>
    </row>
    <row r="14" spans="1:6" s="2" customFormat="1" ht="30" customHeight="1" x14ac:dyDescent="0.2">
      <c r="A14" s="19" t="s">
        <v>23</v>
      </c>
      <c r="B14" s="20" t="s">
        <v>58</v>
      </c>
      <c r="C14" s="12">
        <v>120</v>
      </c>
      <c r="D14" s="14">
        <f>ROUND(C14*Pirmsskolas!$D$32,0)</f>
        <v>2630</v>
      </c>
      <c r="E14" s="27">
        <f t="shared" si="0"/>
        <v>1315</v>
      </c>
      <c r="F14" s="27">
        <f t="shared" si="1"/>
        <v>1315</v>
      </c>
    </row>
    <row r="15" spans="1:6" s="2" customFormat="1" ht="30" customHeight="1" x14ac:dyDescent="0.2">
      <c r="A15" s="18" t="s">
        <v>52</v>
      </c>
      <c r="B15" s="20" t="s">
        <v>13</v>
      </c>
      <c r="C15" s="12">
        <v>99</v>
      </c>
      <c r="D15" s="14">
        <f>ROUND(C15*Pirmsskolas!$D$32,0)</f>
        <v>2170</v>
      </c>
      <c r="E15" s="27">
        <f t="shared" si="0"/>
        <v>1085</v>
      </c>
      <c r="F15" s="27">
        <f t="shared" si="1"/>
        <v>1085</v>
      </c>
    </row>
    <row r="16" spans="1:6" s="2" customFormat="1" ht="30" customHeight="1" x14ac:dyDescent="0.2">
      <c r="A16" s="18" t="s">
        <v>51</v>
      </c>
      <c r="B16" s="20" t="s">
        <v>12</v>
      </c>
      <c r="C16" s="12">
        <v>102</v>
      </c>
      <c r="D16" s="14">
        <f>ROUND(C16*Pirmsskolas!$D$32,0)</f>
        <v>2236</v>
      </c>
      <c r="E16" s="27">
        <f t="shared" si="0"/>
        <v>1118</v>
      </c>
      <c r="F16" s="27">
        <f t="shared" si="1"/>
        <v>1118</v>
      </c>
    </row>
    <row r="17" spans="1:6" s="2" customFormat="1" ht="30" customHeight="1" x14ac:dyDescent="0.2">
      <c r="A17" s="18" t="s">
        <v>22</v>
      </c>
      <c r="B17" s="20" t="s">
        <v>10</v>
      </c>
      <c r="C17" s="12">
        <v>67</v>
      </c>
      <c r="D17" s="14">
        <f>ROUND(C17*Pirmsskolas!$D$32,0)</f>
        <v>1468</v>
      </c>
      <c r="E17" s="27">
        <f t="shared" si="0"/>
        <v>734</v>
      </c>
      <c r="F17" s="27">
        <f t="shared" si="1"/>
        <v>734</v>
      </c>
    </row>
    <row r="18" spans="1:6" s="2" customFormat="1" ht="30" customHeight="1" x14ac:dyDescent="0.2">
      <c r="A18" s="18" t="s">
        <v>53</v>
      </c>
      <c r="B18" s="20" t="s">
        <v>9</v>
      </c>
      <c r="C18" s="12">
        <v>77</v>
      </c>
      <c r="D18" s="14">
        <f>ROUND(C18*Pirmsskolas!$D$32,0)</f>
        <v>1688</v>
      </c>
      <c r="E18" s="27">
        <f t="shared" si="0"/>
        <v>844</v>
      </c>
      <c r="F18" s="27">
        <f t="shared" si="1"/>
        <v>844</v>
      </c>
    </row>
    <row r="19" spans="1:6" s="2" customFormat="1" ht="30" customHeight="1" x14ac:dyDescent="0.2">
      <c r="A19" s="18" t="s">
        <v>54</v>
      </c>
      <c r="B19" s="20" t="s">
        <v>7</v>
      </c>
      <c r="C19" s="12">
        <v>88</v>
      </c>
      <c r="D19" s="14">
        <f>ROUND(C19*Pirmsskolas!$D$32,0)</f>
        <v>1929</v>
      </c>
      <c r="E19" s="27">
        <f t="shared" si="0"/>
        <v>964.5</v>
      </c>
      <c r="F19" s="27">
        <f t="shared" si="1"/>
        <v>964.5</v>
      </c>
    </row>
    <row r="20" spans="1:6" s="2" customFormat="1" ht="30" customHeight="1" x14ac:dyDescent="0.2">
      <c r="A20" s="18" t="s">
        <v>55</v>
      </c>
      <c r="B20" s="20" t="s">
        <v>6</v>
      </c>
      <c r="C20" s="12">
        <v>54</v>
      </c>
      <c r="D20" s="14">
        <f>ROUND(C20*Pirmsskolas!$D$32,0)</f>
        <v>1184</v>
      </c>
      <c r="E20" s="27">
        <f t="shared" si="0"/>
        <v>592</v>
      </c>
      <c r="F20" s="27">
        <f t="shared" si="1"/>
        <v>592</v>
      </c>
    </row>
    <row r="21" spans="1:6" s="2" customFormat="1" ht="30" customHeight="1" x14ac:dyDescent="0.2">
      <c r="A21" s="18" t="s">
        <v>56</v>
      </c>
      <c r="B21" s="20" t="s">
        <v>5</v>
      </c>
      <c r="C21" s="12">
        <v>71</v>
      </c>
      <c r="D21" s="14">
        <f>ROUND(C21*Pirmsskolas!$D$32,0)</f>
        <v>1556</v>
      </c>
      <c r="E21" s="27">
        <f t="shared" si="0"/>
        <v>778</v>
      </c>
      <c r="F21" s="27">
        <f t="shared" si="1"/>
        <v>778</v>
      </c>
    </row>
    <row r="22" spans="1:6" s="2" customFormat="1" ht="30" customHeight="1" x14ac:dyDescent="0.2">
      <c r="A22" s="18" t="s">
        <v>57</v>
      </c>
      <c r="B22" s="20" t="s">
        <v>1</v>
      </c>
      <c r="C22" s="12">
        <v>109</v>
      </c>
      <c r="D22" s="14">
        <f>ROUND(C22*Pirmsskolas!$D$32,0)</f>
        <v>2389</v>
      </c>
      <c r="E22" s="27">
        <f t="shared" si="0"/>
        <v>1194.5</v>
      </c>
      <c r="F22" s="27">
        <f t="shared" si="1"/>
        <v>1194.5</v>
      </c>
    </row>
    <row r="23" spans="1:6" s="2" customFormat="1" ht="30" customHeight="1" x14ac:dyDescent="0.2">
      <c r="A23" s="5" t="s">
        <v>62</v>
      </c>
      <c r="B23" s="21" t="s">
        <v>61</v>
      </c>
      <c r="C23" s="12">
        <v>50</v>
      </c>
      <c r="D23" s="14">
        <f>ROUND(C23*Pirmsskolas!$D$32,0)-2</f>
        <v>1094</v>
      </c>
      <c r="E23" s="27">
        <f t="shared" si="0"/>
        <v>547</v>
      </c>
      <c r="F23" s="27">
        <f t="shared" si="1"/>
        <v>547</v>
      </c>
    </row>
    <row r="24" spans="1:6" s="3" customFormat="1" ht="30" customHeight="1" x14ac:dyDescent="0.2">
      <c r="A24" s="33" t="s">
        <v>14</v>
      </c>
      <c r="B24" s="33"/>
      <c r="C24" s="9">
        <f>SUM(C9:C23)</f>
        <v>2763</v>
      </c>
      <c r="D24" s="15">
        <f>SUM(D9:D23)</f>
        <v>60556</v>
      </c>
      <c r="E24" s="15">
        <f t="shared" ref="E24:F24" si="2">SUM(E9:E23)</f>
        <v>30278</v>
      </c>
      <c r="F24" s="15">
        <f t="shared" si="2"/>
        <v>30278</v>
      </c>
    </row>
    <row r="27" spans="1:6" hidden="1" x14ac:dyDescent="0.2">
      <c r="C27">
        <v>587</v>
      </c>
      <c r="D27">
        <v>12865.112537313433</v>
      </c>
    </row>
    <row r="28" spans="1:6" hidden="1" x14ac:dyDescent="0.2">
      <c r="C28">
        <v>2763</v>
      </c>
      <c r="D28" s="13">
        <v>60555.887462686565</v>
      </c>
      <c r="E28" s="25"/>
      <c r="F28" s="23"/>
    </row>
    <row r="29" spans="1:6" hidden="1" x14ac:dyDescent="0.2"/>
    <row r="30" spans="1:6" hidden="1" x14ac:dyDescent="0.2">
      <c r="D30" s="32"/>
      <c r="E30" s="23"/>
    </row>
    <row r="31" spans="1:6" hidden="1" x14ac:dyDescent="0.2"/>
    <row r="32" spans="1:6" hidden="1" x14ac:dyDescent="0.2"/>
  </sheetData>
  <mergeCells count="8">
    <mergeCell ref="D2:F2"/>
    <mergeCell ref="D3:F3"/>
    <mergeCell ref="D4:F4"/>
    <mergeCell ref="A5:D5"/>
    <mergeCell ref="A7:A8"/>
    <mergeCell ref="B7:B8"/>
    <mergeCell ref="A24:B24"/>
    <mergeCell ref="C7:F7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Pirmsskolas</vt:lpstr>
      <vt:lpstr>Skolas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2021-09-04T18:09:33Z</dcterms:created>
  <dcterms:modified xsi:type="dcterms:W3CDTF">2023-06-02T10:16:29Z</dcterms:modified>
</cp:coreProperties>
</file>